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intranet.rkas.ee/haldus/RI ja HALDUSLEPINGUD/YLEP 2016/pisiparendused/Rahu 38 PÄA RS/"/>
    </mc:Choice>
  </mc:AlternateContent>
  <bookViews>
    <workbookView xWindow="0" yWindow="0" windowWidth="28800" windowHeight="12135"/>
  </bookViews>
  <sheets>
    <sheet name="annuiteetgraafik" sheetId="1" r:id="rId1"/>
  </sheets>
  <externalReferences>
    <externalReference r:id="rId2"/>
    <externalReference r:id="rId3"/>
    <externalReference r:id="rId4"/>
    <externalReference r:id="rId5"/>
  </externalReferences>
  <definedNames>
    <definedName name="aadress_asukoha_analüüs" localSheetId="0">!#REF!</definedName>
    <definedName name="aadress_asukoha_analüüs">!#REF!</definedName>
    <definedName name="aadress_asukohahinnang" localSheetId="0">!#REF!</definedName>
    <definedName name="aadress_asukohahinnang">!#REF!</definedName>
    <definedName name="aasta" localSheetId="0">!#REF!</definedName>
    <definedName name="aasta">!#REF!</definedName>
    <definedName name="andmed">[1]hinnad!$F$3:$BQ$32</definedName>
    <definedName name="andmed_kogemus">[1]arendaja_haldaja_kogemus!$B$2:$P$16</definedName>
    <definedName name="andmed_ruumide_sobivus">[1]üürniku_hinnangud!$F$2:$L$31</definedName>
    <definedName name="brutopind">[2]eelarve!$F$9</definedName>
    <definedName name="BuiltIn_Print_Area___1">"$#REF!.$A$1:$H$110"</definedName>
    <definedName name="BuiltIn_Print_Area___2">"$#REF!.$A$1:$M$42"</definedName>
    <definedName name="BuiltIn_Print_Area___3">"$#REF!.$A$1:$B$30"</definedName>
    <definedName name="BuiltIn_Print_Area___4">"$#REF!.$A$1:$D$49"</definedName>
    <definedName name="BuiltIn_Print_Area___5">"$#REF!.$A$1:$C$45"</definedName>
    <definedName name="BuiltIn_Print_Area___6">"$#REF!.$A$88:$C$123"</definedName>
    <definedName name="BuiltIn_Print_Titles___2">"$#REF!.$A$4:$IV$10"</definedName>
    <definedName name="BuiltIn_Print_Titles___3">"$#REF!.$A$4:$IV$10"</definedName>
    <definedName name="disk.määr">[1]algandmed!$B$1</definedName>
    <definedName name="eelarve_kokku" localSheetId="0">[3]eelarve!$F$7</definedName>
    <definedName name="eelarve_kokku">[2]eelarve!$F$7</definedName>
    <definedName name="haldur" localSheetId="0">!#REF!</definedName>
    <definedName name="haldur">!#REF!</definedName>
    <definedName name="hinnang_asukoha_analüüs" localSheetId="0">!#REF!</definedName>
    <definedName name="hinnang_asukoha_analüüs">!#REF!</definedName>
    <definedName name="hüvitamine" localSheetId="0">!#REF!</definedName>
    <definedName name="hüvitamine">!#REF!</definedName>
    <definedName name="Index_Sheet_Kutools" localSheetId="0">!#REF!</definedName>
    <definedName name="Index_Sheet_Kutools">!#REF!</definedName>
    <definedName name="Kinnistu" localSheetId="0">!#REF!</definedName>
    <definedName name="Kinnistu">!#REF!</definedName>
    <definedName name="Kinnistud" localSheetId="0">!#REF!</definedName>
    <definedName name="Kinnistud">!#REF!</definedName>
    <definedName name="kood" localSheetId="0">!#REF!</definedName>
    <definedName name="kood">!#REF!</definedName>
    <definedName name="liik" localSheetId="0">!#REF!</definedName>
    <definedName name="liik">!#REF!</definedName>
    <definedName name="max.parkimiskoha_maksumus">[1]algandmed!$B$2</definedName>
    <definedName name="minist" localSheetId="0">!#REF!</definedName>
    <definedName name="minist">!#REF!</definedName>
    <definedName name="objekt">[1]hinnad!$E$3:$E$32</definedName>
    <definedName name="objekt_ruumide_sobivus">[1]üürniku_hinnangud!$E$2:$E$31</definedName>
    <definedName name="objekti_aadress" localSheetId="0">[3]eelarve!$F$6</definedName>
    <definedName name="objekti_aadress">[2]eelarve!$F$6</definedName>
    <definedName name="pakkujad_kogemus">[1]arendaja_haldaja_kogemus!$A$2:$A$16</definedName>
    <definedName name="pealkirjad">[1]hinnad!$F$2:$BQ$2</definedName>
    <definedName name="pealkirjad_kogemus">[1]arendaja_haldaja_kogemus!$B$1:$P$1</definedName>
    <definedName name="pealkirjad_ruumide_sobivus">[1]üürniku_hinnangud!$F$1:$L$1</definedName>
    <definedName name="Periood" localSheetId="0">!#REF!</definedName>
    <definedName name="Periood">!#REF!</definedName>
    <definedName name="piirkond" localSheetId="0">!#REF!</definedName>
    <definedName name="piirkond">!#REF!</definedName>
    <definedName name="prognoos_ilma_meeskonna_ja_yldkuludeta" localSheetId="0">!#REF!</definedName>
    <definedName name="prognoos_ilma_yldkuludeta" localSheetId="0">!#REF!</definedName>
    <definedName name="prognoos_ilma_yldkuludeta">[4]Rahvusarhiivi_prognoos!$I$119:$AV$119</definedName>
    <definedName name="prognoos_ilma_yldkuludeta_kokku_rahavoos" localSheetId="0">!#REF!</definedName>
    <definedName name="prognoos_kokku" localSheetId="0">!#REF!</definedName>
    <definedName name="prognoos_kokku_koos_sissevool" localSheetId="0">!#REF!</definedName>
    <definedName name="prognoosi_muutmise_aeg" localSheetId="0">!#REF!</definedName>
    <definedName name="prognoosi_muutmise_aeg">[4]Rahvusarhiivi_prognoos!#REF!</definedName>
    <definedName name="prognoosi_periood" localSheetId="0">!#REF!</definedName>
    <definedName name="projekti_nimi" localSheetId="0">[3]eelarve!$F$4</definedName>
    <definedName name="projekti_nimi">[2]eelarve!$F$4</definedName>
    <definedName name="projekti_nr" localSheetId="0">[3]eelarve!$F$5</definedName>
    <definedName name="projekti_nr">[2]eelarve!$F$5</definedName>
    <definedName name="punktid_asukohahinnang" localSheetId="0">!#REF!</definedName>
    <definedName name="punktid_asukohahinnang">!#REF!</definedName>
    <definedName name="Reserv" localSheetId="0">!#REF!</definedName>
    <definedName name="sissevool" localSheetId="0">!#REF!</definedName>
    <definedName name="sisu" localSheetId="0">!#REF!</definedName>
    <definedName name="sisu">!#REF!</definedName>
    <definedName name="suletud_netopind" localSheetId="0">[3]eelarve!$F$8</definedName>
    <definedName name="suletud_netopind">[2]eelarve!$F$8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" l="1"/>
  <c r="C14" i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E33" i="1" l="1"/>
  <c r="D65" i="1"/>
  <c r="D42" i="1"/>
  <c r="E65" i="1"/>
  <c r="D22" i="1"/>
  <c r="D60" i="1"/>
  <c r="D20" i="1"/>
  <c r="D34" i="1"/>
  <c r="E60" i="1"/>
  <c r="D18" i="1"/>
  <c r="E20" i="1"/>
  <c r="E25" i="1"/>
  <c r="D48" i="1"/>
  <c r="E52" i="1"/>
  <c r="D57" i="1"/>
  <c r="D73" i="1"/>
  <c r="D16" i="1"/>
  <c r="D21" i="1"/>
  <c r="D23" i="1"/>
  <c r="D44" i="1"/>
  <c r="E48" i="1"/>
  <c r="E57" i="1"/>
  <c r="E73" i="1"/>
  <c r="D38" i="1"/>
  <c r="D25" i="1"/>
  <c r="D14" i="1"/>
  <c r="E16" i="1"/>
  <c r="E21" i="1"/>
  <c r="D29" i="1"/>
  <c r="D40" i="1"/>
  <c r="E44" i="1"/>
  <c r="D53" i="1"/>
  <c r="D68" i="1"/>
  <c r="E70" i="1"/>
  <c r="E66" i="1"/>
  <c r="E62" i="1"/>
  <c r="E58" i="1"/>
  <c r="E54" i="1"/>
  <c r="E50" i="1"/>
  <c r="E46" i="1"/>
  <c r="E42" i="1"/>
  <c r="E38" i="1"/>
  <c r="E34" i="1"/>
  <c r="E30" i="1"/>
  <c r="E26" i="1"/>
  <c r="E22" i="1"/>
  <c r="E18" i="1"/>
  <c r="E14" i="1"/>
  <c r="G14" i="1" s="1"/>
  <c r="C15" i="1" s="1"/>
  <c r="D62" i="1"/>
  <c r="D70" i="1"/>
  <c r="F70" i="1" s="1"/>
  <c r="D66" i="1"/>
  <c r="D58" i="1"/>
  <c r="E71" i="1"/>
  <c r="E67" i="1"/>
  <c r="E63" i="1"/>
  <c r="E59" i="1"/>
  <c r="E55" i="1"/>
  <c r="E51" i="1"/>
  <c r="E47" i="1"/>
  <c r="E43" i="1"/>
  <c r="E39" i="1"/>
  <c r="E35" i="1"/>
  <c r="E31" i="1"/>
  <c r="E27" i="1"/>
  <c r="E23" i="1"/>
  <c r="E19" i="1"/>
  <c r="E15" i="1"/>
  <c r="D71" i="1"/>
  <c r="D67" i="1"/>
  <c r="D63" i="1"/>
  <c r="D59" i="1"/>
  <c r="D55" i="1"/>
  <c r="D51" i="1"/>
  <c r="D47" i="1"/>
  <c r="D43" i="1"/>
  <c r="D39" i="1"/>
  <c r="D35" i="1"/>
  <c r="D31" i="1"/>
  <c r="D27" i="1"/>
  <c r="E72" i="1"/>
  <c r="E64" i="1"/>
  <c r="E56" i="1"/>
  <c r="D52" i="1"/>
  <c r="D50" i="1"/>
  <c r="E37" i="1"/>
  <c r="D72" i="1"/>
  <c r="D64" i="1"/>
  <c r="D56" i="1"/>
  <c r="D54" i="1"/>
  <c r="E41" i="1"/>
  <c r="D37" i="1"/>
  <c r="E28" i="1"/>
  <c r="E24" i="1"/>
  <c r="E17" i="1"/>
  <c r="E69" i="1"/>
  <c r="E61" i="1"/>
  <c r="E45" i="1"/>
  <c r="D41" i="1"/>
  <c r="E32" i="1"/>
  <c r="D28" i="1"/>
  <c r="D26" i="1"/>
  <c r="F26" i="1" s="1"/>
  <c r="D24" i="1"/>
  <c r="D17" i="1"/>
  <c r="D15" i="1"/>
  <c r="D69" i="1"/>
  <c r="D61" i="1"/>
  <c r="E49" i="1"/>
  <c r="D45" i="1"/>
  <c r="E36" i="1"/>
  <c r="D32" i="1"/>
  <c r="D30" i="1"/>
  <c r="D46" i="1"/>
  <c r="D19" i="1"/>
  <c r="E29" i="1"/>
  <c r="D33" i="1"/>
  <c r="D36" i="1"/>
  <c r="E40" i="1"/>
  <c r="D49" i="1"/>
  <c r="E53" i="1"/>
  <c r="E68" i="1"/>
  <c r="F36" i="1" l="1"/>
  <c r="F37" i="1"/>
  <c r="G15" i="1"/>
  <c r="C16" i="1" s="1"/>
  <c r="G16" i="1" s="1"/>
  <c r="C17" i="1" s="1"/>
  <c r="G17" i="1" s="1"/>
  <c r="C18" i="1" s="1"/>
  <c r="G18" i="1" s="1"/>
  <c r="C19" i="1" s="1"/>
  <c r="F34" i="1"/>
  <c r="F20" i="1"/>
  <c r="F61" i="1"/>
  <c r="F40" i="1"/>
  <c r="F21" i="1"/>
  <c r="F49" i="1"/>
  <c r="F69" i="1"/>
  <c r="F48" i="1"/>
  <c r="G19" i="1"/>
  <c r="C20" i="1" s="1"/>
  <c r="G20" i="1" s="1"/>
  <c r="C21" i="1" s="1"/>
  <c r="G21" i="1" s="1"/>
  <c r="C22" i="1" s="1"/>
  <c r="G22" i="1" s="1"/>
  <c r="C23" i="1" s="1"/>
  <c r="G23" i="1" s="1"/>
  <c r="C24" i="1" s="1"/>
  <c r="G24" i="1" s="1"/>
  <c r="C25" i="1" s="1"/>
  <c r="G25" i="1" s="1"/>
  <c r="C26" i="1" s="1"/>
  <c r="G26" i="1" s="1"/>
  <c r="C27" i="1" s="1"/>
  <c r="G27" i="1" s="1"/>
  <c r="C28" i="1" s="1"/>
  <c r="G28" i="1" s="1"/>
  <c r="C29" i="1" s="1"/>
  <c r="G29" i="1" s="1"/>
  <c r="C30" i="1" s="1"/>
  <c r="G30" i="1" s="1"/>
  <c r="C31" i="1" s="1"/>
  <c r="G31" i="1" s="1"/>
  <c r="C32" i="1" s="1"/>
  <c r="G32" i="1" s="1"/>
  <c r="C33" i="1" s="1"/>
  <c r="G33" i="1" s="1"/>
  <c r="C34" i="1" s="1"/>
  <c r="G34" i="1" s="1"/>
  <c r="C35" i="1" s="1"/>
  <c r="G35" i="1" s="1"/>
  <c r="C36" i="1" s="1"/>
  <c r="G36" i="1" s="1"/>
  <c r="C37" i="1" s="1"/>
  <c r="G37" i="1" s="1"/>
  <c r="C38" i="1" s="1"/>
  <c r="G38" i="1" s="1"/>
  <c r="C39" i="1" s="1"/>
  <c r="G39" i="1" s="1"/>
  <c r="C40" i="1" s="1"/>
  <c r="G40" i="1" s="1"/>
  <c r="C41" i="1" s="1"/>
  <c r="G41" i="1" s="1"/>
  <c r="C42" i="1" s="1"/>
  <c r="G42" i="1" s="1"/>
  <c r="C43" i="1" s="1"/>
  <c r="G43" i="1" s="1"/>
  <c r="C44" i="1" s="1"/>
  <c r="G44" i="1" s="1"/>
  <c r="C45" i="1" s="1"/>
  <c r="G45" i="1" s="1"/>
  <c r="C46" i="1" s="1"/>
  <c r="G46" i="1" s="1"/>
  <c r="C47" i="1" s="1"/>
  <c r="G47" i="1" s="1"/>
  <c r="C48" i="1" s="1"/>
  <c r="G48" i="1" s="1"/>
  <c r="C49" i="1" s="1"/>
  <c r="G49" i="1" s="1"/>
  <c r="C50" i="1" s="1"/>
  <c r="G50" i="1" s="1"/>
  <c r="C51" i="1" s="1"/>
  <c r="G51" i="1" s="1"/>
  <c r="C52" i="1" s="1"/>
  <c r="G52" i="1" s="1"/>
  <c r="C53" i="1" s="1"/>
  <c r="G53" i="1" s="1"/>
  <c r="C54" i="1" s="1"/>
  <c r="G54" i="1" s="1"/>
  <c r="C55" i="1" s="1"/>
  <c r="G55" i="1" s="1"/>
  <c r="C56" i="1" s="1"/>
  <c r="G56" i="1" s="1"/>
  <c r="C57" i="1" s="1"/>
  <c r="G57" i="1" s="1"/>
  <c r="C58" i="1" s="1"/>
  <c r="G58" i="1" s="1"/>
  <c r="C59" i="1" s="1"/>
  <c r="G59" i="1" s="1"/>
  <c r="C60" i="1" s="1"/>
  <c r="G60" i="1" s="1"/>
  <c r="C61" i="1" s="1"/>
  <c r="G61" i="1" s="1"/>
  <c r="C62" i="1" s="1"/>
  <c r="G62" i="1" s="1"/>
  <c r="C63" i="1" s="1"/>
  <c r="G63" i="1" s="1"/>
  <c r="C64" i="1" s="1"/>
  <c r="G64" i="1" s="1"/>
  <c r="C65" i="1" s="1"/>
  <c r="G65" i="1" s="1"/>
  <c r="C66" i="1" s="1"/>
  <c r="G66" i="1" s="1"/>
  <c r="C67" i="1" s="1"/>
  <c r="G67" i="1" s="1"/>
  <c r="C68" i="1" s="1"/>
  <c r="G68" i="1" s="1"/>
  <c r="C69" i="1" s="1"/>
  <c r="G69" i="1" s="1"/>
  <c r="C70" i="1" s="1"/>
  <c r="G70" i="1" s="1"/>
  <c r="C71" i="1" s="1"/>
  <c r="G71" i="1" s="1"/>
  <c r="C72" i="1" s="1"/>
  <c r="G72" i="1" s="1"/>
  <c r="C73" i="1" s="1"/>
  <c r="G73" i="1" s="1"/>
  <c r="F27" i="1"/>
  <c r="F51" i="1"/>
  <c r="F55" i="1"/>
  <c r="F59" i="1"/>
  <c r="F33" i="1"/>
  <c r="F52" i="1"/>
  <c r="F30" i="1"/>
  <c r="F29" i="1"/>
  <c r="F16" i="1"/>
  <c r="F45" i="1"/>
  <c r="F32" i="1"/>
  <c r="F31" i="1"/>
  <c r="F63" i="1"/>
  <c r="F42" i="1"/>
  <c r="F46" i="1"/>
  <c r="F73" i="1"/>
  <c r="F19" i="1"/>
  <c r="F62" i="1"/>
  <c r="F24" i="1"/>
  <c r="F35" i="1"/>
  <c r="F67" i="1"/>
  <c r="F68" i="1"/>
  <c r="F60" i="1"/>
  <c r="F14" i="1"/>
  <c r="F54" i="1"/>
  <c r="F18" i="1"/>
  <c r="F28" i="1"/>
  <c r="F41" i="1"/>
  <c r="F39" i="1"/>
  <c r="F64" i="1"/>
  <c r="F15" i="1"/>
  <c r="F72" i="1"/>
  <c r="F50" i="1"/>
  <c r="F47" i="1"/>
  <c r="F58" i="1"/>
  <c r="F53" i="1"/>
  <c r="F38" i="1"/>
  <c r="F44" i="1"/>
  <c r="F57" i="1"/>
  <c r="F22" i="1"/>
  <c r="F56" i="1"/>
  <c r="F71" i="1"/>
  <c r="F43" i="1"/>
  <c r="F25" i="1"/>
  <c r="F65" i="1"/>
  <c r="F17" i="1"/>
  <c r="F66" i="1"/>
  <c r="F23" i="1"/>
</calcChain>
</file>

<file path=xl/sharedStrings.xml><?xml version="1.0" encoding="utf-8"?>
<sst xmlns="http://schemas.openxmlformats.org/spreadsheetml/2006/main" count="20" uniqueCount="19">
  <si>
    <t>kuud</t>
  </si>
  <si>
    <t>EUR (KM-ta)</t>
  </si>
  <si>
    <t>EUR</t>
  </si>
  <si>
    <t>Jääkväärtus</t>
  </si>
  <si>
    <t>Jrk nr</t>
  </si>
  <si>
    <t>Algjääk</t>
  </si>
  <si>
    <t>Intress</t>
  </si>
  <si>
    <t>Põhiosa</t>
  </si>
  <si>
    <t>Kap.komponent</t>
  </si>
  <si>
    <t>Lõppjääk</t>
  </si>
  <si>
    <t>Maksete algus</t>
  </si>
  <si>
    <t>Maksete arv</t>
  </si>
  <si>
    <t>Kapitali algväärtus</t>
  </si>
  <si>
    <t>Kinnistu soetusmaksumus</t>
  </si>
  <si>
    <t>Kuupäev</t>
  </si>
  <si>
    <t>Intressimäär 2016 II pa</t>
  </si>
  <si>
    <t>Kapitalikomponendi annuiteetmaksegraafik - Rahu 38, Jõhvi</t>
  </si>
  <si>
    <t>Üürilepingu nr Ü3651/12 lisale nr 7.1</t>
  </si>
  <si>
    <t>Lisa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</si>
</sst>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&quot;.&quot;mm&quot;.&quot;yyyy"/>
    <numFmt numFmtId="165" formatCode="0.000%"/>
    <numFmt numFmtId="166" formatCode="#,##0.00&quot; &quot;;[Red]&quot;-&quot;#,##0.00&quot; &quot;"/>
  </numFmts>
  <fonts count="11" x14ac:knownFonts="1">
    <font>
      <sz val="11"/>
      <color rgb="FF000000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6"/>
      <color rgb="FF000000"/>
      <name val="Calibri"/>
      <family val="2"/>
    </font>
    <font>
      <b/>
      <sz val="11"/>
      <color rgb="FF000000"/>
      <name val="Calibri"/>
      <family val="2"/>
    </font>
    <font>
      <sz val="9"/>
      <color theme="1"/>
      <name val="Calibri"/>
      <family val="2"/>
      <charset val="186"/>
      <scheme val="minor"/>
    </font>
    <font>
      <i/>
      <sz val="11"/>
      <color rgb="FF000000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9">
    <xf numFmtId="0" fontId="0" fillId="0" borderId="0" xfId="0"/>
    <xf numFmtId="0" fontId="0" fillId="2" borderId="0" xfId="0" applyFill="1"/>
    <xf numFmtId="0" fontId="2" fillId="2" borderId="0" xfId="0" applyFont="1" applyFill="1"/>
    <xf numFmtId="4" fontId="0" fillId="2" borderId="0" xfId="0" applyNumberFormat="1" applyFill="1"/>
    <xf numFmtId="3" fontId="0" fillId="2" borderId="0" xfId="0" applyNumberFormat="1" applyFill="1"/>
    <xf numFmtId="0" fontId="3" fillId="0" borderId="0" xfId="0" applyFont="1"/>
    <xf numFmtId="0" fontId="4" fillId="2" borderId="1" xfId="0" applyFont="1" applyFill="1" applyBorder="1" applyAlignment="1">
      <alignment horizontal="right"/>
    </xf>
    <xf numFmtId="164" fontId="5" fillId="2" borderId="0" xfId="0" applyNumberFormat="1" applyFont="1" applyFill="1"/>
    <xf numFmtId="166" fontId="0" fillId="2" borderId="0" xfId="0" applyNumberFormat="1" applyFill="1"/>
    <xf numFmtId="0" fontId="6" fillId="2" borderId="0" xfId="0" applyFont="1" applyFill="1"/>
    <xf numFmtId="0" fontId="7" fillId="2" borderId="0" xfId="0" applyFont="1" applyFill="1" applyAlignment="1">
      <alignment horizontal="right"/>
    </xf>
    <xf numFmtId="0" fontId="0" fillId="3" borderId="2" xfId="0" applyFill="1" applyBorder="1"/>
    <xf numFmtId="0" fontId="0" fillId="4" borderId="3" xfId="0" applyFill="1" applyBorder="1"/>
    <xf numFmtId="164" fontId="0" fillId="3" borderId="3" xfId="0" applyNumberFormat="1" applyFill="1" applyBorder="1"/>
    <xf numFmtId="0" fontId="0" fillId="3" borderId="4" xfId="0" applyFill="1" applyBorder="1"/>
    <xf numFmtId="0" fontId="0" fillId="3" borderId="5" xfId="0" applyFill="1" applyBorder="1"/>
    <xf numFmtId="0" fontId="0" fillId="4" borderId="0" xfId="0" applyFill="1" applyBorder="1"/>
    <xf numFmtId="0" fontId="0" fillId="3" borderId="0" xfId="0" applyFill="1" applyBorder="1"/>
    <xf numFmtId="0" fontId="0" fillId="3" borderId="6" xfId="0" applyFill="1" applyBorder="1"/>
    <xf numFmtId="4" fontId="0" fillId="3" borderId="0" xfId="0" applyNumberFormat="1" applyFill="1" applyBorder="1"/>
    <xf numFmtId="0" fontId="0" fillId="3" borderId="7" xfId="0" applyFill="1" applyBorder="1"/>
    <xf numFmtId="0" fontId="0" fillId="4" borderId="8" xfId="0" applyFill="1" applyBorder="1"/>
    <xf numFmtId="165" fontId="0" fillId="3" borderId="8" xfId="0" applyNumberFormat="1" applyFill="1" applyBorder="1"/>
    <xf numFmtId="0" fontId="0" fillId="3" borderId="9" xfId="0" applyFill="1" applyBorder="1"/>
    <xf numFmtId="4" fontId="9" fillId="5" borderId="0" xfId="0" applyNumberFormat="1" applyFont="1" applyFill="1"/>
    <xf numFmtId="0" fontId="9" fillId="5" borderId="0" xfId="0" applyFont="1" applyFill="1" applyAlignment="1">
      <alignment horizontal="center"/>
    </xf>
    <xf numFmtId="0" fontId="9" fillId="5" borderId="0" xfId="0" applyFont="1" applyFill="1"/>
    <xf numFmtId="0" fontId="10" fillId="5" borderId="0" xfId="0" applyFont="1" applyFill="1"/>
    <xf numFmtId="0" fontId="10" fillId="6" borderId="0" xfId="0" applyFont="1" applyFill="1"/>
    <xf numFmtId="0" fontId="10" fillId="5" borderId="0" xfId="0" applyFont="1" applyFill="1" applyAlignment="1">
      <alignment wrapText="1"/>
    </xf>
    <xf numFmtId="0" fontId="10" fillId="2" borderId="0" xfId="0" applyFont="1" applyFill="1"/>
    <xf numFmtId="0" fontId="10" fillId="2" borderId="0" xfId="0" applyFont="1" applyFill="1" applyAlignment="1">
      <alignment wrapText="1"/>
    </xf>
    <xf numFmtId="0" fontId="10" fillId="2" borderId="0" xfId="0" applyFont="1" applyFill="1" applyAlignment="1">
      <alignment horizontal="right"/>
    </xf>
    <xf numFmtId="0" fontId="10" fillId="5" borderId="0" xfId="0" applyFont="1" applyFill="1" applyBorder="1"/>
    <xf numFmtId="3" fontId="10" fillId="5" borderId="0" xfId="0" applyNumberFormat="1" applyFont="1" applyFill="1" applyBorder="1"/>
    <xf numFmtId="166" fontId="10" fillId="2" borderId="0" xfId="0" applyNumberFormat="1" applyFont="1" applyFill="1" applyBorder="1"/>
    <xf numFmtId="0" fontId="10" fillId="2" borderId="0" xfId="0" applyFont="1" applyFill="1" applyBorder="1"/>
    <xf numFmtId="3" fontId="10" fillId="2" borderId="0" xfId="0" applyNumberFormat="1" applyFont="1" applyFill="1" applyBorder="1"/>
    <xf numFmtId="3" fontId="10" fillId="0" borderId="0" xfId="0" applyNumberFormat="1" applyFont="1" applyFill="1" applyBorder="1"/>
  </cellXfs>
  <cellStyles count="3">
    <cellStyle name="Normaallaad" xfId="0" builtinId="0"/>
    <cellStyle name="Normaallaad 2" xfId="2"/>
    <cellStyle name="Normaallaa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rendus/Projektide_prgnoosid/900294_Rahvusarhiiv_kogu_projek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900204_Tallinna_Vangla_ja_Arestimaja\20-ANAL&#220;&#220;S_FINANTSARVUTUSED\Kavandamine\900204_TLN%20vangla%20mustand_prognoos_ajakava_2_JuM_esitamisek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aldus/RI%20ja%20HALDUSLEPINGUD/YLEP%202016/SIM/PPA/Rahu%2038,%20J&#245;hvi%20n&#245;upidamisruumid/Lisa%208%20muudatus/Kindlad%20investeeringud%20jaanuar%202016/Kindlate%20investeeringute%20&#252;&#252;r%202017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</sheetNames>
    <sheetDataSet>
      <sheetData sheetId="0">
        <row r="4">
          <cell r="F4" t="str">
            <v>Noora maja</v>
          </cell>
        </row>
        <row r="5">
          <cell r="F5" t="str">
            <v>900294</v>
          </cell>
        </row>
        <row r="6">
          <cell r="F6" t="str">
            <v>Nooruse 3, Tartu</v>
          </cell>
        </row>
        <row r="7">
          <cell r="F7">
            <v>11152824</v>
          </cell>
        </row>
        <row r="8">
          <cell r="F8">
            <v>10700</v>
          </cell>
        </row>
        <row r="9">
          <cell r="F9">
            <v>13000</v>
          </cell>
        </row>
      </sheetData>
      <sheetData sheetId="1"/>
      <sheetData sheetId="2">
        <row r="24">
          <cell r="B24" t="str">
            <v>2.2. Kinnisvara omandamise ja väärtustamise kulud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</sheetNames>
    <sheetDataSet>
      <sheetData sheetId="0">
        <row r="4">
          <cell r="F4" t="str">
            <v>Tallinna vangla rajamine</v>
          </cell>
        </row>
        <row r="5">
          <cell r="F5" t="str">
            <v>900204</v>
          </cell>
        </row>
        <row r="6">
          <cell r="F6" t="str">
            <v>x</v>
          </cell>
        </row>
        <row r="7">
          <cell r="F7">
            <v>8940901</v>
          </cell>
        </row>
        <row r="8">
          <cell r="F8">
            <v>63000</v>
          </cell>
        </row>
      </sheetData>
      <sheetData sheetId="1"/>
      <sheetData sheetId="2">
        <row r="24">
          <cell r="B24" t="str">
            <v>2.2. Kinnisvara omandamise ja väärtustamise kulud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ubja4_OK"/>
      <sheetName val="LUBJA4"/>
      <sheetName val="Tln_vangla_kulud"/>
      <sheetName val="Tln_vangla_mudel"/>
      <sheetName val="SA1_uus_üüritase"/>
      <sheetName val="SAMEERIKA1"/>
      <sheetName val="Riigikontroll"/>
      <sheetName val="KIRIKU2_kulud"/>
      <sheetName val="Rahukohtu1"/>
      <sheetName val="RAHUKOHTU1-7"/>
      <sheetName val="NUKU_MUDEL_30a"/>
      <sheetName val="NUKU"/>
      <sheetName val="PRES_RES_20a_4,6%"/>
      <sheetName val="VBAOHUMUUSEUMI10"/>
      <sheetName val="Lembitu"/>
      <sheetName val="LEMBITU3"/>
      <sheetName val="INVESTEERINGUD"/>
      <sheetName val="PRONKSI12"/>
      <sheetName val="Pronksi_OK"/>
      <sheetName val="RES_rendid"/>
      <sheetName val="PALDISKIMNT81"/>
      <sheetName val="Terviseamet_+_800k"/>
      <sheetName val="Rahvusarhiiv"/>
      <sheetName val="Rahvusarhiivi_prognoos"/>
      <sheetName val="1_(3)"/>
      <sheetName val="Lubja4_prognoos"/>
      <sheetName val="1_(4)"/>
      <sheetName val="Tln_vangla_prognoos"/>
      <sheetName val="Kiriku2"/>
      <sheetName val="Kiriku2_prognoos"/>
      <sheetName val="1_(6)"/>
      <sheetName val="1_(7)"/>
      <sheetName val="1_(8)"/>
      <sheetName val="1_(9)"/>
      <sheetName val="1_(10)"/>
      <sheetName val="1_(11)"/>
      <sheetName val="1_(12)"/>
      <sheetName val="1_(13)"/>
      <sheetName val="1_(14)"/>
      <sheetName val="1_(15)"/>
      <sheetName val="1_(16)"/>
      <sheetName val="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19">
          <cell r="I119">
            <v>747584</v>
          </cell>
          <cell r="J119">
            <v>69153</v>
          </cell>
          <cell r="K119">
            <v>420679</v>
          </cell>
          <cell r="L119">
            <v>752001</v>
          </cell>
          <cell r="M119">
            <v>803990</v>
          </cell>
          <cell r="N119">
            <v>949316</v>
          </cell>
          <cell r="O119">
            <v>869930</v>
          </cell>
          <cell r="P119">
            <v>774018</v>
          </cell>
          <cell r="Q119">
            <v>820377</v>
          </cell>
          <cell r="R119">
            <v>707100</v>
          </cell>
          <cell r="S119">
            <v>660551</v>
          </cell>
          <cell r="T119">
            <v>976432</v>
          </cell>
          <cell r="U119">
            <v>651281</v>
          </cell>
          <cell r="V119">
            <v>420964</v>
          </cell>
          <cell r="W119">
            <v>186826</v>
          </cell>
          <cell r="X119">
            <v>838353</v>
          </cell>
          <cell r="Y119">
            <v>1500</v>
          </cell>
          <cell r="Z119">
            <v>900</v>
          </cell>
          <cell r="AA119">
            <v>1176</v>
          </cell>
          <cell r="AB119">
            <v>0</v>
          </cell>
          <cell r="AC119">
            <v>0</v>
          </cell>
          <cell r="AD119">
            <v>35000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abSelected="1" zoomScaleNormal="100" workbookViewId="0">
      <selection activeCell="M18" sqref="M18"/>
    </sheetView>
  </sheetViews>
  <sheetFormatPr defaultColWidth="8.85546875" defaultRowHeight="15" x14ac:dyDescent="0.25"/>
  <cols>
    <col min="1" max="1" width="8.42578125" style="1" bestFit="1" customWidth="1"/>
    <col min="2" max="2" width="6.28515625" style="1" bestFit="1" customWidth="1"/>
    <col min="3" max="3" width="19.7109375" style="1" customWidth="1"/>
    <col min="4" max="4" width="17.5703125" style="1" customWidth="1"/>
    <col min="5" max="5" width="14.42578125" style="1" bestFit="1" customWidth="1"/>
    <col min="6" max="7" width="15.42578125" style="1" bestFit="1" customWidth="1"/>
    <col min="8" max="8" width="8.85546875" style="1"/>
    <col min="9" max="9" width="12.5703125" style="1" customWidth="1"/>
    <col min="10" max="10" width="11.140625" style="1" bestFit="1" customWidth="1"/>
    <col min="11" max="11" width="15.7109375" style="1" customWidth="1"/>
    <col min="12" max="12" width="13.85546875" style="1" customWidth="1"/>
    <col min="13" max="13" width="12.85546875" style="1" customWidth="1"/>
    <col min="14" max="14" width="11" style="1" customWidth="1"/>
    <col min="15" max="16384" width="8.85546875" style="1"/>
  </cols>
  <sheetData>
    <row r="1" spans="1:14" x14ac:dyDescent="0.25">
      <c r="G1" s="10" t="s">
        <v>18</v>
      </c>
    </row>
    <row r="2" spans="1:14" x14ac:dyDescent="0.25">
      <c r="F2" s="30"/>
      <c r="G2" s="32" t="s">
        <v>17</v>
      </c>
    </row>
    <row r="3" spans="1:14" x14ac:dyDescent="0.25">
      <c r="F3" s="30"/>
      <c r="G3" s="32"/>
      <c r="I3" s="24"/>
      <c r="J3" s="25"/>
      <c r="K3" s="26"/>
    </row>
    <row r="4" spans="1:14" ht="21" x14ac:dyDescent="0.35">
      <c r="B4" s="9" t="s">
        <v>16</v>
      </c>
      <c r="E4" s="2"/>
      <c r="F4" s="3"/>
      <c r="I4" s="24"/>
      <c r="J4" s="25"/>
      <c r="K4" s="26"/>
    </row>
    <row r="5" spans="1:14" x14ac:dyDescent="0.25">
      <c r="F5" s="3"/>
      <c r="I5" s="3"/>
    </row>
    <row r="6" spans="1:14" x14ac:dyDescent="0.25">
      <c r="B6" s="11" t="s">
        <v>10</v>
      </c>
      <c r="C6" s="12"/>
      <c r="D6" s="13">
        <v>42887</v>
      </c>
      <c r="E6" s="14"/>
      <c r="F6" s="3"/>
      <c r="I6" s="27"/>
      <c r="J6" s="27"/>
      <c r="K6" s="27"/>
      <c r="L6" s="27"/>
      <c r="M6" s="28"/>
      <c r="N6" s="30"/>
    </row>
    <row r="7" spans="1:14" ht="28.5" customHeight="1" x14ac:dyDescent="0.25">
      <c r="B7" s="15" t="s">
        <v>11</v>
      </c>
      <c r="C7" s="16"/>
      <c r="D7" s="17">
        <v>60</v>
      </c>
      <c r="E7" s="18" t="s">
        <v>0</v>
      </c>
      <c r="I7" s="27"/>
      <c r="J7" s="29"/>
      <c r="K7" s="29"/>
      <c r="L7" s="29"/>
      <c r="M7" s="29"/>
      <c r="N7" s="31"/>
    </row>
    <row r="8" spans="1:14" x14ac:dyDescent="0.25">
      <c r="B8" s="15" t="s">
        <v>12</v>
      </c>
      <c r="C8" s="16"/>
      <c r="D8" s="19">
        <v>132451</v>
      </c>
      <c r="E8" s="18" t="s">
        <v>1</v>
      </c>
      <c r="F8" s="4"/>
      <c r="I8" s="33"/>
      <c r="J8" s="34"/>
      <c r="K8" s="34"/>
      <c r="L8" s="34"/>
      <c r="M8" s="34"/>
      <c r="N8" s="35"/>
    </row>
    <row r="9" spans="1:14" x14ac:dyDescent="0.25">
      <c r="B9" s="15" t="s">
        <v>13</v>
      </c>
      <c r="C9" s="16"/>
      <c r="D9" s="19">
        <v>0</v>
      </c>
      <c r="E9" s="18" t="s">
        <v>2</v>
      </c>
      <c r="I9" s="33"/>
      <c r="J9" s="36"/>
      <c r="K9" s="38"/>
      <c r="L9" s="38"/>
      <c r="M9" s="38"/>
      <c r="N9" s="36"/>
    </row>
    <row r="10" spans="1:14" x14ac:dyDescent="0.25">
      <c r="B10" s="15" t="s">
        <v>3</v>
      </c>
      <c r="C10" s="16"/>
      <c r="D10" s="19">
        <v>0</v>
      </c>
      <c r="E10" s="18" t="s">
        <v>2</v>
      </c>
      <c r="I10" s="36"/>
      <c r="J10" s="36"/>
      <c r="K10" s="36"/>
      <c r="L10" s="36"/>
      <c r="M10" s="37"/>
      <c r="N10" s="36"/>
    </row>
    <row r="11" spans="1:14" x14ac:dyDescent="0.25">
      <c r="B11" s="20" t="s">
        <v>15</v>
      </c>
      <c r="C11" s="21"/>
      <c r="D11" s="22">
        <v>4.7E-2</v>
      </c>
      <c r="E11" s="23"/>
      <c r="G11" s="5"/>
      <c r="I11" s="30"/>
      <c r="J11" s="30"/>
      <c r="K11" s="30"/>
      <c r="L11" s="30"/>
      <c r="M11" s="30"/>
      <c r="N11" s="30"/>
    </row>
    <row r="13" spans="1:14" ht="15.75" thickBot="1" x14ac:dyDescent="0.3">
      <c r="A13" s="6" t="s">
        <v>14</v>
      </c>
      <c r="B13" s="6" t="s">
        <v>4</v>
      </c>
      <c r="C13" s="6" t="s">
        <v>5</v>
      </c>
      <c r="D13" s="6" t="s">
        <v>6</v>
      </c>
      <c r="E13" s="6" t="s">
        <v>7</v>
      </c>
      <c r="F13" s="6" t="s">
        <v>8</v>
      </c>
      <c r="G13" s="6" t="s">
        <v>9</v>
      </c>
    </row>
    <row r="14" spans="1:14" x14ac:dyDescent="0.25">
      <c r="A14" s="7">
        <f>D6</f>
        <v>42887</v>
      </c>
      <c r="B14" s="1">
        <v>1</v>
      </c>
      <c r="C14" s="3">
        <f>(D8+D9)</f>
        <v>132451</v>
      </c>
      <c r="D14" s="8">
        <f t="shared" ref="D14:D45" si="0">IPMT($D$11/12,B14,$D$7,-$C$14,$D$10)</f>
        <v>518.7664166666666</v>
      </c>
      <c r="E14" s="8">
        <f t="shared" ref="E14:E45" si="1">PPMT($D$11/12,B14,$D$7,-$C$14,$D$10)</f>
        <v>1962.5837438978469</v>
      </c>
      <c r="F14" s="8">
        <f t="shared" ref="F14:F73" si="2">SUM(D14:E14)</f>
        <v>2481.3501605645133</v>
      </c>
      <c r="G14" s="8">
        <f t="shared" ref="G14:G73" si="3">C14-E14</f>
        <v>130488.41625610215</v>
      </c>
    </row>
    <row r="15" spans="1:14" x14ac:dyDescent="0.25">
      <c r="A15" s="7">
        <f>EDATE(A14,1)</f>
        <v>42917</v>
      </c>
      <c r="B15" s="1">
        <v>2</v>
      </c>
      <c r="C15" s="3">
        <f t="shared" ref="C15:C73" si="4">G14</f>
        <v>130488.41625610215</v>
      </c>
      <c r="D15" s="8">
        <f t="shared" si="0"/>
        <v>511.0796303364001</v>
      </c>
      <c r="E15" s="8">
        <f t="shared" si="1"/>
        <v>1970.2705302281136</v>
      </c>
      <c r="F15" s="8">
        <f t="shared" si="2"/>
        <v>2481.3501605645138</v>
      </c>
      <c r="G15" s="8">
        <f t="shared" si="3"/>
        <v>128518.14572587404</v>
      </c>
    </row>
    <row r="16" spans="1:14" x14ac:dyDescent="0.25">
      <c r="A16" s="7">
        <f t="shared" ref="A16:A73" si="5">EDATE(A15,1)</f>
        <v>42948</v>
      </c>
      <c r="B16" s="1">
        <v>3</v>
      </c>
      <c r="C16" s="3">
        <f t="shared" si="4"/>
        <v>128518.14572587404</v>
      </c>
      <c r="D16" s="8">
        <f t="shared" si="0"/>
        <v>503.36273742634</v>
      </c>
      <c r="E16" s="8">
        <f t="shared" si="1"/>
        <v>1977.9874231381737</v>
      </c>
      <c r="F16" s="8">
        <f t="shared" si="2"/>
        <v>2481.3501605645138</v>
      </c>
      <c r="G16" s="8">
        <f t="shared" si="3"/>
        <v>126540.15830273587</v>
      </c>
    </row>
    <row r="17" spans="1:7" x14ac:dyDescent="0.25">
      <c r="A17" s="7">
        <f t="shared" si="5"/>
        <v>42979</v>
      </c>
      <c r="B17" s="1">
        <v>4</v>
      </c>
      <c r="C17" s="3">
        <f t="shared" si="4"/>
        <v>126540.15830273587</v>
      </c>
      <c r="D17" s="8">
        <f t="shared" si="0"/>
        <v>495.61562001904878</v>
      </c>
      <c r="E17" s="8">
        <f t="shared" si="1"/>
        <v>1985.7345405454648</v>
      </c>
      <c r="F17" s="8">
        <f t="shared" si="2"/>
        <v>2481.3501605645138</v>
      </c>
      <c r="G17" s="8">
        <f t="shared" si="3"/>
        <v>124554.4237621904</v>
      </c>
    </row>
    <row r="18" spans="1:7" x14ac:dyDescent="0.25">
      <c r="A18" s="7">
        <f t="shared" si="5"/>
        <v>43009</v>
      </c>
      <c r="B18" s="1">
        <v>5</v>
      </c>
      <c r="C18" s="3">
        <f t="shared" si="4"/>
        <v>124554.4237621904</v>
      </c>
      <c r="D18" s="8">
        <f t="shared" si="0"/>
        <v>487.83815973524577</v>
      </c>
      <c r="E18" s="8">
        <f t="shared" si="1"/>
        <v>1993.5120008292679</v>
      </c>
      <c r="F18" s="8">
        <f t="shared" si="2"/>
        <v>2481.3501605645138</v>
      </c>
      <c r="G18" s="8">
        <f t="shared" si="3"/>
        <v>122560.91176136113</v>
      </c>
    </row>
    <row r="19" spans="1:7" x14ac:dyDescent="0.25">
      <c r="A19" s="7">
        <f t="shared" si="5"/>
        <v>43040</v>
      </c>
      <c r="B19" s="1">
        <v>6</v>
      </c>
      <c r="C19" s="3">
        <f t="shared" si="4"/>
        <v>122560.91176136113</v>
      </c>
      <c r="D19" s="8">
        <f t="shared" si="0"/>
        <v>480.03023773199772</v>
      </c>
      <c r="E19" s="8">
        <f t="shared" si="1"/>
        <v>2001.3199228325159</v>
      </c>
      <c r="F19" s="8">
        <f t="shared" si="2"/>
        <v>2481.3501605645138</v>
      </c>
      <c r="G19" s="8">
        <f t="shared" si="3"/>
        <v>120559.59183852862</v>
      </c>
    </row>
    <row r="20" spans="1:7" x14ac:dyDescent="0.25">
      <c r="A20" s="7">
        <f t="shared" si="5"/>
        <v>43070</v>
      </c>
      <c r="B20" s="1">
        <v>7</v>
      </c>
      <c r="C20" s="3">
        <f t="shared" si="4"/>
        <v>120559.59183852862</v>
      </c>
      <c r="D20" s="8">
        <f t="shared" si="0"/>
        <v>472.19173470090374</v>
      </c>
      <c r="E20" s="8">
        <f t="shared" si="1"/>
        <v>2009.1584258636099</v>
      </c>
      <c r="F20" s="8">
        <f t="shared" si="2"/>
        <v>2481.3501605645138</v>
      </c>
      <c r="G20" s="8">
        <f t="shared" si="3"/>
        <v>118550.43341266501</v>
      </c>
    </row>
    <row r="21" spans="1:7" x14ac:dyDescent="0.25">
      <c r="A21" s="7">
        <f t="shared" si="5"/>
        <v>43101</v>
      </c>
      <c r="B21" s="1">
        <v>8</v>
      </c>
      <c r="C21" s="3">
        <f t="shared" si="4"/>
        <v>118550.43341266501</v>
      </c>
      <c r="D21" s="8">
        <f t="shared" si="0"/>
        <v>464.32253086627128</v>
      </c>
      <c r="E21" s="8">
        <f t="shared" si="1"/>
        <v>2017.0276296982422</v>
      </c>
      <c r="F21" s="8">
        <f t="shared" si="2"/>
        <v>2481.3501605645133</v>
      </c>
      <c r="G21" s="8">
        <f t="shared" si="3"/>
        <v>116533.40578296676</v>
      </c>
    </row>
    <row r="22" spans="1:7" x14ac:dyDescent="0.25">
      <c r="A22" s="7">
        <f t="shared" si="5"/>
        <v>43132</v>
      </c>
      <c r="B22" s="1">
        <v>9</v>
      </c>
      <c r="C22" s="3">
        <f t="shared" si="4"/>
        <v>116533.40578296676</v>
      </c>
      <c r="D22" s="8">
        <f t="shared" si="0"/>
        <v>456.42250598328644</v>
      </c>
      <c r="E22" s="8">
        <f t="shared" si="1"/>
        <v>2024.9276545812272</v>
      </c>
      <c r="F22" s="8">
        <f t="shared" si="2"/>
        <v>2481.3501605645138</v>
      </c>
      <c r="G22" s="8">
        <f t="shared" si="3"/>
        <v>114508.47812838553</v>
      </c>
    </row>
    <row r="23" spans="1:7" x14ac:dyDescent="0.25">
      <c r="A23" s="7">
        <f t="shared" si="5"/>
        <v>43160</v>
      </c>
      <c r="B23" s="1">
        <v>10</v>
      </c>
      <c r="C23" s="3">
        <f t="shared" si="4"/>
        <v>114508.47812838553</v>
      </c>
      <c r="D23" s="8">
        <f t="shared" si="0"/>
        <v>448.49153933617674</v>
      </c>
      <c r="E23" s="8">
        <f t="shared" si="1"/>
        <v>2032.8586212283369</v>
      </c>
      <c r="F23" s="8">
        <f t="shared" si="2"/>
        <v>2481.3501605645138</v>
      </c>
      <c r="G23" s="8">
        <f t="shared" si="3"/>
        <v>112475.61950715719</v>
      </c>
    </row>
    <row r="24" spans="1:7" x14ac:dyDescent="0.25">
      <c r="A24" s="7">
        <f t="shared" si="5"/>
        <v>43191</v>
      </c>
      <c r="B24" s="1">
        <v>11</v>
      </c>
      <c r="C24" s="3">
        <f t="shared" si="4"/>
        <v>112475.61950715719</v>
      </c>
      <c r="D24" s="8">
        <f t="shared" si="0"/>
        <v>440.5295097363657</v>
      </c>
      <c r="E24" s="8">
        <f t="shared" si="1"/>
        <v>2040.8206508281478</v>
      </c>
      <c r="F24" s="8">
        <f t="shared" si="2"/>
        <v>2481.3501605645133</v>
      </c>
      <c r="G24" s="8">
        <f t="shared" si="3"/>
        <v>110434.79885632904</v>
      </c>
    </row>
    <row r="25" spans="1:7" x14ac:dyDescent="0.25">
      <c r="A25" s="7">
        <f t="shared" si="5"/>
        <v>43221</v>
      </c>
      <c r="B25" s="1">
        <v>12</v>
      </c>
      <c r="C25" s="3">
        <f t="shared" si="4"/>
        <v>110434.79885632904</v>
      </c>
      <c r="D25" s="8">
        <f t="shared" si="0"/>
        <v>432.5362955206221</v>
      </c>
      <c r="E25" s="8">
        <f t="shared" si="1"/>
        <v>2048.8138650438914</v>
      </c>
      <c r="F25" s="8">
        <f t="shared" si="2"/>
        <v>2481.3501605645133</v>
      </c>
      <c r="G25" s="8">
        <f t="shared" si="3"/>
        <v>108385.98499128515</v>
      </c>
    </row>
    <row r="26" spans="1:7" x14ac:dyDescent="0.25">
      <c r="A26" s="7">
        <f t="shared" si="5"/>
        <v>43252</v>
      </c>
      <c r="B26" s="1">
        <v>13</v>
      </c>
      <c r="C26" s="3">
        <f t="shared" si="4"/>
        <v>108385.98499128515</v>
      </c>
      <c r="D26" s="8">
        <f t="shared" si="0"/>
        <v>424.5117745492002</v>
      </c>
      <c r="E26" s="8">
        <f t="shared" si="1"/>
        <v>2056.8383860153131</v>
      </c>
      <c r="F26" s="8">
        <f t="shared" si="2"/>
        <v>2481.3501605645133</v>
      </c>
      <c r="G26" s="8">
        <f t="shared" si="3"/>
        <v>106329.14660526984</v>
      </c>
    </row>
    <row r="27" spans="1:7" x14ac:dyDescent="0.25">
      <c r="A27" s="7">
        <f t="shared" si="5"/>
        <v>43282</v>
      </c>
      <c r="B27" s="1">
        <v>14</v>
      </c>
      <c r="C27" s="3">
        <f t="shared" si="4"/>
        <v>106329.14660526984</v>
      </c>
      <c r="D27" s="8">
        <f t="shared" si="0"/>
        <v>416.45582420397363</v>
      </c>
      <c r="E27" s="8">
        <f t="shared" si="1"/>
        <v>2064.8943363605399</v>
      </c>
      <c r="F27" s="8">
        <f t="shared" si="2"/>
        <v>2481.3501605645133</v>
      </c>
      <c r="G27" s="8">
        <f t="shared" si="3"/>
        <v>104264.2522689093</v>
      </c>
    </row>
    <row r="28" spans="1:7" x14ac:dyDescent="0.25">
      <c r="A28" s="7">
        <f t="shared" si="5"/>
        <v>43313</v>
      </c>
      <c r="B28" s="1">
        <v>15</v>
      </c>
      <c r="C28" s="3">
        <f t="shared" si="4"/>
        <v>104264.2522689093</v>
      </c>
      <c r="D28" s="8">
        <f t="shared" si="0"/>
        <v>408.36832138656143</v>
      </c>
      <c r="E28" s="8">
        <f t="shared" si="1"/>
        <v>2072.9818391779518</v>
      </c>
      <c r="F28" s="8">
        <f t="shared" si="2"/>
        <v>2481.3501605645133</v>
      </c>
      <c r="G28" s="8">
        <f t="shared" si="3"/>
        <v>102191.27042973135</v>
      </c>
    </row>
    <row r="29" spans="1:7" x14ac:dyDescent="0.25">
      <c r="A29" s="7">
        <f t="shared" si="5"/>
        <v>43344</v>
      </c>
      <c r="B29" s="1">
        <v>16</v>
      </c>
      <c r="C29" s="3">
        <f t="shared" si="4"/>
        <v>102191.27042973135</v>
      </c>
      <c r="D29" s="8">
        <f t="shared" si="0"/>
        <v>400.24914251644776</v>
      </c>
      <c r="E29" s="8">
        <f t="shared" si="1"/>
        <v>2081.1010180480657</v>
      </c>
      <c r="F29" s="8">
        <f t="shared" si="2"/>
        <v>2481.3501605645133</v>
      </c>
      <c r="G29" s="8">
        <f t="shared" si="3"/>
        <v>100110.16941168328</v>
      </c>
    </row>
    <row r="30" spans="1:7" x14ac:dyDescent="0.25">
      <c r="A30" s="7">
        <f t="shared" si="5"/>
        <v>43374</v>
      </c>
      <c r="B30" s="1">
        <v>17</v>
      </c>
      <c r="C30" s="3">
        <f t="shared" si="4"/>
        <v>100110.16941168328</v>
      </c>
      <c r="D30" s="8">
        <f t="shared" si="0"/>
        <v>392.09816352909286</v>
      </c>
      <c r="E30" s="8">
        <f t="shared" si="1"/>
        <v>2089.2519970354206</v>
      </c>
      <c r="F30" s="8">
        <f t="shared" si="2"/>
        <v>2481.3501605645133</v>
      </c>
      <c r="G30" s="8">
        <f t="shared" si="3"/>
        <v>98020.917414647862</v>
      </c>
    </row>
    <row r="31" spans="1:7" x14ac:dyDescent="0.25">
      <c r="A31" s="7">
        <f t="shared" si="5"/>
        <v>43405</v>
      </c>
      <c r="B31" s="1">
        <v>18</v>
      </c>
      <c r="C31" s="3">
        <f t="shared" si="4"/>
        <v>98020.917414647862</v>
      </c>
      <c r="D31" s="8">
        <f t="shared" si="0"/>
        <v>383.91525987403742</v>
      </c>
      <c r="E31" s="8">
        <f t="shared" si="1"/>
        <v>2097.4349006904763</v>
      </c>
      <c r="F31" s="8">
        <f t="shared" si="2"/>
        <v>2481.3501605645138</v>
      </c>
      <c r="G31" s="8">
        <f t="shared" si="3"/>
        <v>95923.48251395738</v>
      </c>
    </row>
    <row r="32" spans="1:7" x14ac:dyDescent="0.25">
      <c r="A32" s="7">
        <f t="shared" si="5"/>
        <v>43435</v>
      </c>
      <c r="B32" s="1">
        <v>19</v>
      </c>
      <c r="C32" s="3">
        <f t="shared" si="4"/>
        <v>95923.48251395738</v>
      </c>
      <c r="D32" s="8">
        <f t="shared" si="0"/>
        <v>375.70030651299976</v>
      </c>
      <c r="E32" s="8">
        <f t="shared" si="1"/>
        <v>2105.649854051514</v>
      </c>
      <c r="F32" s="8">
        <f t="shared" si="2"/>
        <v>2481.3501605645138</v>
      </c>
      <c r="G32" s="8">
        <f t="shared" si="3"/>
        <v>93817.832659905864</v>
      </c>
    </row>
    <row r="33" spans="1:7" x14ac:dyDescent="0.25">
      <c r="A33" s="7">
        <f t="shared" si="5"/>
        <v>43466</v>
      </c>
      <c r="B33" s="1">
        <v>20</v>
      </c>
      <c r="C33" s="3">
        <f t="shared" si="4"/>
        <v>93817.832659905864</v>
      </c>
      <c r="D33" s="8">
        <f t="shared" si="0"/>
        <v>367.45317791796469</v>
      </c>
      <c r="E33" s="8">
        <f t="shared" si="1"/>
        <v>2113.8969826465491</v>
      </c>
      <c r="F33" s="8">
        <f t="shared" si="2"/>
        <v>2481.3501605645138</v>
      </c>
      <c r="G33" s="8">
        <f t="shared" si="3"/>
        <v>91703.935677259316</v>
      </c>
    </row>
    <row r="34" spans="1:7" x14ac:dyDescent="0.25">
      <c r="A34" s="7">
        <f t="shared" si="5"/>
        <v>43497</v>
      </c>
      <c r="B34" s="1">
        <v>21</v>
      </c>
      <c r="C34" s="3">
        <f t="shared" si="4"/>
        <v>91703.935677259316</v>
      </c>
      <c r="D34" s="8">
        <f t="shared" si="0"/>
        <v>359.17374806926568</v>
      </c>
      <c r="E34" s="8">
        <f t="shared" si="1"/>
        <v>2122.1764124952479</v>
      </c>
      <c r="F34" s="8">
        <f t="shared" si="2"/>
        <v>2481.3501605645133</v>
      </c>
      <c r="G34" s="8">
        <f t="shared" si="3"/>
        <v>89581.75926476407</v>
      </c>
    </row>
    <row r="35" spans="1:7" x14ac:dyDescent="0.25">
      <c r="A35" s="7">
        <f t="shared" si="5"/>
        <v>43525</v>
      </c>
      <c r="B35" s="1">
        <v>22</v>
      </c>
      <c r="C35" s="3">
        <f t="shared" si="4"/>
        <v>89581.75926476407</v>
      </c>
      <c r="D35" s="8">
        <f t="shared" si="0"/>
        <v>350.86189045365938</v>
      </c>
      <c r="E35" s="8">
        <f t="shared" si="1"/>
        <v>2130.4882701108545</v>
      </c>
      <c r="F35" s="8">
        <f t="shared" si="2"/>
        <v>2481.3501605645138</v>
      </c>
      <c r="G35" s="8">
        <f t="shared" si="3"/>
        <v>87451.270994653212</v>
      </c>
    </row>
    <row r="36" spans="1:7" x14ac:dyDescent="0.25">
      <c r="A36" s="7">
        <f t="shared" si="5"/>
        <v>43556</v>
      </c>
      <c r="B36" s="1">
        <v>23</v>
      </c>
      <c r="C36" s="3">
        <f t="shared" si="4"/>
        <v>87451.270994653212</v>
      </c>
      <c r="D36" s="8">
        <f t="shared" si="0"/>
        <v>342.51747806239172</v>
      </c>
      <c r="E36" s="8">
        <f t="shared" si="1"/>
        <v>2138.8326825021218</v>
      </c>
      <c r="F36" s="8">
        <f t="shared" si="2"/>
        <v>2481.3501605645133</v>
      </c>
      <c r="G36" s="8">
        <f t="shared" si="3"/>
        <v>85312.438312151091</v>
      </c>
    </row>
    <row r="37" spans="1:7" x14ac:dyDescent="0.25">
      <c r="A37" s="7">
        <f t="shared" si="5"/>
        <v>43586</v>
      </c>
      <c r="B37" s="1">
        <v>24</v>
      </c>
      <c r="C37" s="3">
        <f t="shared" si="4"/>
        <v>85312.438312151091</v>
      </c>
      <c r="D37" s="8">
        <f t="shared" si="0"/>
        <v>334.14038338925849</v>
      </c>
      <c r="E37" s="8">
        <f t="shared" si="1"/>
        <v>2147.2097771752551</v>
      </c>
      <c r="F37" s="8">
        <f t="shared" si="2"/>
        <v>2481.3501605645138</v>
      </c>
      <c r="G37" s="8">
        <f t="shared" si="3"/>
        <v>83165.228534975831</v>
      </c>
    </row>
    <row r="38" spans="1:7" x14ac:dyDescent="0.25">
      <c r="A38" s="7">
        <f t="shared" si="5"/>
        <v>43617</v>
      </c>
      <c r="B38" s="1">
        <v>25</v>
      </c>
      <c r="C38" s="3">
        <f t="shared" si="4"/>
        <v>83165.228534975831</v>
      </c>
      <c r="D38" s="8">
        <f t="shared" si="0"/>
        <v>325.73047842865537</v>
      </c>
      <c r="E38" s="8">
        <f t="shared" si="1"/>
        <v>2155.6196821358581</v>
      </c>
      <c r="F38" s="8">
        <f t="shared" si="2"/>
        <v>2481.3501605645133</v>
      </c>
      <c r="G38" s="8">
        <f t="shared" si="3"/>
        <v>81009.60885283997</v>
      </c>
    </row>
    <row r="39" spans="1:7" x14ac:dyDescent="0.25">
      <c r="A39" s="7">
        <f t="shared" si="5"/>
        <v>43647</v>
      </c>
      <c r="B39" s="1">
        <v>26</v>
      </c>
      <c r="C39" s="3">
        <f t="shared" si="4"/>
        <v>81009.60885283997</v>
      </c>
      <c r="D39" s="8">
        <f t="shared" si="0"/>
        <v>317.28763467362324</v>
      </c>
      <c r="E39" s="8">
        <f t="shared" si="1"/>
        <v>2164.0625258908904</v>
      </c>
      <c r="F39" s="8">
        <f t="shared" si="2"/>
        <v>2481.3501605645138</v>
      </c>
      <c r="G39" s="8">
        <f t="shared" si="3"/>
        <v>78845.546326949087</v>
      </c>
    </row>
    <row r="40" spans="1:7" x14ac:dyDescent="0.25">
      <c r="A40" s="7">
        <f t="shared" si="5"/>
        <v>43678</v>
      </c>
      <c r="B40" s="1">
        <v>27</v>
      </c>
      <c r="C40" s="3">
        <f t="shared" si="4"/>
        <v>78845.546326949087</v>
      </c>
      <c r="D40" s="8">
        <f t="shared" si="0"/>
        <v>308.81172311388394</v>
      </c>
      <c r="E40" s="8">
        <f t="shared" si="1"/>
        <v>2172.5384374506293</v>
      </c>
      <c r="F40" s="8">
        <f t="shared" si="2"/>
        <v>2481.3501605645133</v>
      </c>
      <c r="G40" s="8">
        <f t="shared" si="3"/>
        <v>76673.007889498462</v>
      </c>
    </row>
    <row r="41" spans="1:7" x14ac:dyDescent="0.25">
      <c r="A41" s="7">
        <f t="shared" si="5"/>
        <v>43709</v>
      </c>
      <c r="B41" s="1">
        <v>28</v>
      </c>
      <c r="C41" s="3">
        <f t="shared" si="4"/>
        <v>76673.007889498462</v>
      </c>
      <c r="D41" s="8">
        <f t="shared" si="0"/>
        <v>300.30261423386895</v>
      </c>
      <c r="E41" s="8">
        <f t="shared" si="1"/>
        <v>2181.0475463306448</v>
      </c>
      <c r="F41" s="8">
        <f t="shared" si="2"/>
        <v>2481.3501605645138</v>
      </c>
      <c r="G41" s="8">
        <f t="shared" si="3"/>
        <v>74491.960343167812</v>
      </c>
    </row>
    <row r="42" spans="1:7" x14ac:dyDescent="0.25">
      <c r="A42" s="7">
        <f t="shared" si="5"/>
        <v>43739</v>
      </c>
      <c r="B42" s="1">
        <v>29</v>
      </c>
      <c r="C42" s="3">
        <f t="shared" si="4"/>
        <v>74491.960343167812</v>
      </c>
      <c r="D42" s="8">
        <f t="shared" si="0"/>
        <v>291.76017801074062</v>
      </c>
      <c r="E42" s="8">
        <f t="shared" si="1"/>
        <v>2189.5899825537726</v>
      </c>
      <c r="F42" s="8">
        <f t="shared" si="2"/>
        <v>2481.3501605645133</v>
      </c>
      <c r="G42" s="8">
        <f t="shared" si="3"/>
        <v>72302.370360614033</v>
      </c>
    </row>
    <row r="43" spans="1:7" x14ac:dyDescent="0.25">
      <c r="A43" s="7">
        <f t="shared" si="5"/>
        <v>43770</v>
      </c>
      <c r="B43" s="1">
        <v>30</v>
      </c>
      <c r="C43" s="3">
        <f t="shared" si="4"/>
        <v>72302.370360614033</v>
      </c>
      <c r="D43" s="8">
        <f t="shared" si="0"/>
        <v>283.18428391240502</v>
      </c>
      <c r="E43" s="8">
        <f t="shared" si="1"/>
        <v>2198.1658766521086</v>
      </c>
      <c r="F43" s="8">
        <f t="shared" si="2"/>
        <v>2481.3501605645138</v>
      </c>
      <c r="G43" s="8">
        <f t="shared" si="3"/>
        <v>70104.204483961919</v>
      </c>
    </row>
    <row r="44" spans="1:7" x14ac:dyDescent="0.25">
      <c r="A44" s="7">
        <f t="shared" si="5"/>
        <v>43800</v>
      </c>
      <c r="B44" s="1">
        <v>31</v>
      </c>
      <c r="C44" s="3">
        <f t="shared" si="4"/>
        <v>70104.204483961919</v>
      </c>
      <c r="D44" s="8">
        <f t="shared" si="0"/>
        <v>274.57480089551763</v>
      </c>
      <c r="E44" s="8">
        <f t="shared" si="1"/>
        <v>2206.7753596689963</v>
      </c>
      <c r="F44" s="8">
        <f t="shared" si="2"/>
        <v>2481.3501605645138</v>
      </c>
      <c r="G44" s="8">
        <f t="shared" si="3"/>
        <v>67897.429124292918</v>
      </c>
    </row>
    <row r="45" spans="1:7" x14ac:dyDescent="0.25">
      <c r="A45" s="7">
        <f t="shared" si="5"/>
        <v>43831</v>
      </c>
      <c r="B45" s="1">
        <v>32</v>
      </c>
      <c r="C45" s="3">
        <f t="shared" si="4"/>
        <v>67897.429124292918</v>
      </c>
      <c r="D45" s="8">
        <f t="shared" si="0"/>
        <v>265.93159740348068</v>
      </c>
      <c r="E45" s="8">
        <f t="shared" si="1"/>
        <v>2215.418563161033</v>
      </c>
      <c r="F45" s="8">
        <f t="shared" si="2"/>
        <v>2481.3501605645138</v>
      </c>
      <c r="G45" s="8">
        <f t="shared" si="3"/>
        <v>65682.010561131887</v>
      </c>
    </row>
    <row r="46" spans="1:7" x14ac:dyDescent="0.25">
      <c r="A46" s="7">
        <f t="shared" si="5"/>
        <v>43862</v>
      </c>
      <c r="B46" s="1">
        <v>33</v>
      </c>
      <c r="C46" s="3">
        <f t="shared" si="4"/>
        <v>65682.010561131887</v>
      </c>
      <c r="D46" s="8">
        <f t="shared" ref="D46:D73" si="6">IPMT($D$11/12,B46,$D$7,-$C$14,$D$10)</f>
        <v>257.25454136443324</v>
      </c>
      <c r="E46" s="8">
        <f t="shared" ref="E46:E73" si="7">PPMT($D$11/12,B46,$D$7,-$C$14,$D$10)</f>
        <v>2224.0956192000804</v>
      </c>
      <c r="F46" s="8">
        <f t="shared" si="2"/>
        <v>2481.3501605645138</v>
      </c>
      <c r="G46" s="8">
        <f t="shared" si="3"/>
        <v>63457.914941931806</v>
      </c>
    </row>
    <row r="47" spans="1:7" x14ac:dyDescent="0.25">
      <c r="A47" s="7">
        <f t="shared" si="5"/>
        <v>43891</v>
      </c>
      <c r="B47" s="1">
        <v>34</v>
      </c>
      <c r="C47" s="3">
        <f t="shared" si="4"/>
        <v>63457.914941931806</v>
      </c>
      <c r="D47" s="8">
        <f t="shared" si="6"/>
        <v>248.54350018923299</v>
      </c>
      <c r="E47" s="8">
        <f t="shared" si="7"/>
        <v>2232.8066603752804</v>
      </c>
      <c r="F47" s="8">
        <f t="shared" si="2"/>
        <v>2481.3501605645133</v>
      </c>
      <c r="G47" s="8">
        <f t="shared" si="3"/>
        <v>61225.108281556524</v>
      </c>
    </row>
    <row r="48" spans="1:7" x14ac:dyDescent="0.25">
      <c r="A48" s="7">
        <f t="shared" si="5"/>
        <v>43922</v>
      </c>
      <c r="B48" s="1">
        <v>35</v>
      </c>
      <c r="C48" s="3">
        <f t="shared" si="4"/>
        <v>61225.108281556524</v>
      </c>
      <c r="D48" s="8">
        <f t="shared" si="6"/>
        <v>239.79834076942979</v>
      </c>
      <c r="E48" s="8">
        <f t="shared" si="7"/>
        <v>2241.5518197950837</v>
      </c>
      <c r="F48" s="8">
        <f t="shared" si="2"/>
        <v>2481.3501605645133</v>
      </c>
      <c r="G48" s="8">
        <f t="shared" si="3"/>
        <v>58983.556461761444</v>
      </c>
    </row>
    <row r="49" spans="1:7" x14ac:dyDescent="0.25">
      <c r="A49" s="7">
        <f t="shared" si="5"/>
        <v>43952</v>
      </c>
      <c r="B49" s="1">
        <v>36</v>
      </c>
      <c r="C49" s="3">
        <f t="shared" si="4"/>
        <v>58983.556461761444</v>
      </c>
      <c r="D49" s="8">
        <f t="shared" si="6"/>
        <v>231.01892947523243</v>
      </c>
      <c r="E49" s="8">
        <f t="shared" si="7"/>
        <v>2250.3312310892811</v>
      </c>
      <c r="F49" s="8">
        <f t="shared" si="2"/>
        <v>2481.3501605645133</v>
      </c>
      <c r="G49" s="8">
        <f t="shared" si="3"/>
        <v>56733.225230672164</v>
      </c>
    </row>
    <row r="50" spans="1:7" x14ac:dyDescent="0.25">
      <c r="A50" s="7">
        <f t="shared" si="5"/>
        <v>43983</v>
      </c>
      <c r="B50" s="1">
        <v>37</v>
      </c>
      <c r="C50" s="3">
        <f t="shared" si="4"/>
        <v>56733.225230672164</v>
      </c>
      <c r="D50" s="8">
        <f t="shared" si="6"/>
        <v>222.20513215346605</v>
      </c>
      <c r="E50" s="8">
        <f t="shared" si="7"/>
        <v>2259.1450284110479</v>
      </c>
      <c r="F50" s="8">
        <f t="shared" si="2"/>
        <v>2481.3501605645138</v>
      </c>
      <c r="G50" s="8">
        <f t="shared" si="3"/>
        <v>54474.080202261117</v>
      </c>
    </row>
    <row r="51" spans="1:7" x14ac:dyDescent="0.25">
      <c r="A51" s="7">
        <f t="shared" si="5"/>
        <v>44013</v>
      </c>
      <c r="B51" s="1">
        <v>38</v>
      </c>
      <c r="C51" s="3">
        <f t="shared" si="4"/>
        <v>54474.080202261117</v>
      </c>
      <c r="D51" s="8">
        <f t="shared" si="6"/>
        <v>213.35681412552279</v>
      </c>
      <c r="E51" s="8">
        <f t="shared" si="7"/>
        <v>2267.993346438991</v>
      </c>
      <c r="F51" s="8">
        <f t="shared" si="2"/>
        <v>2481.3501605645138</v>
      </c>
      <c r="G51" s="8">
        <f t="shared" si="3"/>
        <v>52206.086855822126</v>
      </c>
    </row>
    <row r="52" spans="1:7" x14ac:dyDescent="0.25">
      <c r="A52" s="7">
        <f t="shared" si="5"/>
        <v>44044</v>
      </c>
      <c r="B52" s="1">
        <v>39</v>
      </c>
      <c r="C52" s="3">
        <f t="shared" si="4"/>
        <v>52206.086855822126</v>
      </c>
      <c r="D52" s="8">
        <f t="shared" si="6"/>
        <v>204.4738401853034</v>
      </c>
      <c r="E52" s="8">
        <f t="shared" si="7"/>
        <v>2276.8763203792105</v>
      </c>
      <c r="F52" s="8">
        <f t="shared" si="2"/>
        <v>2481.3501605645138</v>
      </c>
      <c r="G52" s="8">
        <f t="shared" si="3"/>
        <v>49929.210535442915</v>
      </c>
    </row>
    <row r="53" spans="1:7" x14ac:dyDescent="0.25">
      <c r="A53" s="7">
        <f t="shared" si="5"/>
        <v>44075</v>
      </c>
      <c r="B53" s="1">
        <v>40</v>
      </c>
      <c r="C53" s="3">
        <f t="shared" si="4"/>
        <v>49929.210535442915</v>
      </c>
      <c r="D53" s="8">
        <f t="shared" si="6"/>
        <v>195.55607459715148</v>
      </c>
      <c r="E53" s="8">
        <f t="shared" si="7"/>
        <v>2285.7940859673622</v>
      </c>
      <c r="F53" s="8">
        <f t="shared" si="2"/>
        <v>2481.3501605645138</v>
      </c>
      <c r="G53" s="8">
        <f t="shared" si="3"/>
        <v>47643.416449475553</v>
      </c>
    </row>
    <row r="54" spans="1:7" x14ac:dyDescent="0.25">
      <c r="A54" s="7">
        <f t="shared" si="5"/>
        <v>44105</v>
      </c>
      <c r="B54" s="1">
        <v>41</v>
      </c>
      <c r="C54" s="3">
        <f t="shared" si="4"/>
        <v>47643.416449475553</v>
      </c>
      <c r="D54" s="8">
        <f t="shared" si="6"/>
        <v>186.60338109377929</v>
      </c>
      <c r="E54" s="8">
        <f t="shared" si="7"/>
        <v>2294.7467794707345</v>
      </c>
      <c r="F54" s="8">
        <f t="shared" si="2"/>
        <v>2481.3501605645138</v>
      </c>
      <c r="G54" s="8">
        <f t="shared" si="3"/>
        <v>45348.66967000482</v>
      </c>
    </row>
    <row r="55" spans="1:7" x14ac:dyDescent="0.25">
      <c r="A55" s="7">
        <f t="shared" si="5"/>
        <v>44136</v>
      </c>
      <c r="B55" s="1">
        <v>42</v>
      </c>
      <c r="C55" s="3">
        <f t="shared" si="4"/>
        <v>45348.66967000482</v>
      </c>
      <c r="D55" s="8">
        <f t="shared" si="6"/>
        <v>177.61562287418559</v>
      </c>
      <c r="E55" s="8">
        <f t="shared" si="7"/>
        <v>2303.7345376903281</v>
      </c>
      <c r="F55" s="8">
        <f t="shared" si="2"/>
        <v>2481.3501605645138</v>
      </c>
      <c r="G55" s="8">
        <f t="shared" si="3"/>
        <v>43044.935132314495</v>
      </c>
    </row>
    <row r="56" spans="1:7" x14ac:dyDescent="0.25">
      <c r="A56" s="7">
        <f t="shared" si="5"/>
        <v>44166</v>
      </c>
      <c r="B56" s="1">
        <v>43</v>
      </c>
      <c r="C56" s="3">
        <f t="shared" si="4"/>
        <v>43044.935132314495</v>
      </c>
      <c r="D56" s="8">
        <f t="shared" si="6"/>
        <v>168.59266260156511</v>
      </c>
      <c r="E56" s="8">
        <f t="shared" si="7"/>
        <v>2312.757497962948</v>
      </c>
      <c r="F56" s="8">
        <f t="shared" si="2"/>
        <v>2481.3501605645133</v>
      </c>
      <c r="G56" s="8">
        <f t="shared" si="3"/>
        <v>40732.177634351545</v>
      </c>
    </row>
    <row r="57" spans="1:7" x14ac:dyDescent="0.25">
      <c r="A57" s="7">
        <f t="shared" si="5"/>
        <v>44197</v>
      </c>
      <c r="B57" s="1">
        <v>44</v>
      </c>
      <c r="C57" s="3">
        <f t="shared" si="4"/>
        <v>40732.177634351545</v>
      </c>
      <c r="D57" s="8">
        <f t="shared" si="6"/>
        <v>159.53436240121027</v>
      </c>
      <c r="E57" s="8">
        <f t="shared" si="7"/>
        <v>2321.8157981633035</v>
      </c>
      <c r="F57" s="8">
        <f t="shared" si="2"/>
        <v>2481.3501605645138</v>
      </c>
      <c r="G57" s="8">
        <f t="shared" si="3"/>
        <v>38410.36183618824</v>
      </c>
    </row>
    <row r="58" spans="1:7" x14ac:dyDescent="0.25">
      <c r="A58" s="7">
        <f t="shared" si="5"/>
        <v>44228</v>
      </c>
      <c r="B58" s="1">
        <v>45</v>
      </c>
      <c r="C58" s="3">
        <f t="shared" si="4"/>
        <v>38410.36183618824</v>
      </c>
      <c r="D58" s="8">
        <f t="shared" si="6"/>
        <v>150.44058385840398</v>
      </c>
      <c r="E58" s="8">
        <f t="shared" si="7"/>
        <v>2330.9095767061099</v>
      </c>
      <c r="F58" s="8">
        <f t="shared" si="2"/>
        <v>2481.3501605645138</v>
      </c>
      <c r="G58" s="8">
        <f t="shared" si="3"/>
        <v>36079.452259482132</v>
      </c>
    </row>
    <row r="59" spans="1:7" x14ac:dyDescent="0.25">
      <c r="A59" s="7">
        <f t="shared" si="5"/>
        <v>44256</v>
      </c>
      <c r="B59" s="1">
        <v>46</v>
      </c>
      <c r="C59" s="3">
        <f t="shared" si="4"/>
        <v>36079.452259482132</v>
      </c>
      <c r="D59" s="8">
        <f t="shared" si="6"/>
        <v>141.31118801630504</v>
      </c>
      <c r="E59" s="8">
        <f t="shared" si="7"/>
        <v>2340.0389725482087</v>
      </c>
      <c r="F59" s="8">
        <f t="shared" si="2"/>
        <v>2481.3501605645138</v>
      </c>
      <c r="G59" s="8">
        <f t="shared" si="3"/>
        <v>33739.413286933923</v>
      </c>
    </row>
    <row r="60" spans="1:7" x14ac:dyDescent="0.25">
      <c r="A60" s="7">
        <f t="shared" si="5"/>
        <v>44287</v>
      </c>
      <c r="B60" s="1">
        <v>47</v>
      </c>
      <c r="C60" s="3">
        <f t="shared" si="4"/>
        <v>33739.413286933923</v>
      </c>
      <c r="D60" s="8">
        <f t="shared" si="6"/>
        <v>132.14603537382459</v>
      </c>
      <c r="E60" s="8">
        <f t="shared" si="7"/>
        <v>2349.204125190689</v>
      </c>
      <c r="F60" s="8">
        <f t="shared" si="2"/>
        <v>2481.3501605645133</v>
      </c>
      <c r="G60" s="8">
        <f t="shared" si="3"/>
        <v>31390.209161743234</v>
      </c>
    </row>
    <row r="61" spans="1:7" x14ac:dyDescent="0.25">
      <c r="A61" s="7">
        <f t="shared" si="5"/>
        <v>44317</v>
      </c>
      <c r="B61" s="1">
        <v>48</v>
      </c>
      <c r="C61" s="3">
        <f t="shared" si="4"/>
        <v>31390.209161743234</v>
      </c>
      <c r="D61" s="8">
        <f t="shared" si="6"/>
        <v>122.94498588349437</v>
      </c>
      <c r="E61" s="8">
        <f t="shared" si="7"/>
        <v>2358.4051746810192</v>
      </c>
      <c r="F61" s="8">
        <f t="shared" si="2"/>
        <v>2481.3501605645133</v>
      </c>
      <c r="G61" s="8">
        <f t="shared" si="3"/>
        <v>29031.803987062216</v>
      </c>
    </row>
    <row r="62" spans="1:7" x14ac:dyDescent="0.25">
      <c r="A62" s="7">
        <f t="shared" si="5"/>
        <v>44348</v>
      </c>
      <c r="B62" s="1">
        <v>49</v>
      </c>
      <c r="C62" s="3">
        <f t="shared" si="4"/>
        <v>29031.803987062216</v>
      </c>
      <c r="D62" s="8">
        <f t="shared" si="6"/>
        <v>113.70789894932705</v>
      </c>
      <c r="E62" s="8">
        <f t="shared" si="7"/>
        <v>2367.6422616151863</v>
      </c>
      <c r="F62" s="8">
        <f t="shared" si="2"/>
        <v>2481.3501605645133</v>
      </c>
      <c r="G62" s="8">
        <f t="shared" si="3"/>
        <v>26664.161725447029</v>
      </c>
    </row>
    <row r="63" spans="1:7" x14ac:dyDescent="0.25">
      <c r="A63" s="7">
        <f t="shared" si="5"/>
        <v>44378</v>
      </c>
      <c r="B63" s="1">
        <v>50</v>
      </c>
      <c r="C63" s="3">
        <f t="shared" si="4"/>
        <v>26664.161725447029</v>
      </c>
      <c r="D63" s="8">
        <f t="shared" si="6"/>
        <v>104.43463342466755</v>
      </c>
      <c r="E63" s="8">
        <f t="shared" si="7"/>
        <v>2376.9155271398458</v>
      </c>
      <c r="F63" s="8">
        <f t="shared" si="2"/>
        <v>2481.3501605645133</v>
      </c>
      <c r="G63" s="8">
        <f t="shared" si="3"/>
        <v>24287.246198307184</v>
      </c>
    </row>
    <row r="64" spans="1:7" x14ac:dyDescent="0.25">
      <c r="A64" s="7">
        <f t="shared" si="5"/>
        <v>44409</v>
      </c>
      <c r="B64" s="1">
        <v>51</v>
      </c>
      <c r="C64" s="3">
        <f t="shared" si="4"/>
        <v>24287.246198307184</v>
      </c>
      <c r="D64" s="8">
        <f t="shared" si="6"/>
        <v>95.125047610036489</v>
      </c>
      <c r="E64" s="8">
        <f t="shared" si="7"/>
        <v>2386.2251129544775</v>
      </c>
      <c r="F64" s="8">
        <f t="shared" si="2"/>
        <v>2481.3501605645138</v>
      </c>
      <c r="G64" s="8">
        <f t="shared" si="3"/>
        <v>21901.021085352706</v>
      </c>
    </row>
    <row r="65" spans="1:7" x14ac:dyDescent="0.25">
      <c r="A65" s="7">
        <f t="shared" si="5"/>
        <v>44440</v>
      </c>
      <c r="B65" s="1">
        <v>52</v>
      </c>
      <c r="C65" s="3">
        <f t="shared" si="4"/>
        <v>21901.021085352706</v>
      </c>
      <c r="D65" s="8">
        <f t="shared" si="6"/>
        <v>85.778999250964802</v>
      </c>
      <c r="E65" s="8">
        <f t="shared" si="7"/>
        <v>2395.5711613135491</v>
      </c>
      <c r="F65" s="8">
        <f t="shared" si="2"/>
        <v>2481.3501605645138</v>
      </c>
      <c r="G65" s="8">
        <f t="shared" si="3"/>
        <v>19505.449924039156</v>
      </c>
    </row>
    <row r="66" spans="1:7" x14ac:dyDescent="0.25">
      <c r="A66" s="7">
        <f t="shared" si="5"/>
        <v>44470</v>
      </c>
      <c r="B66" s="1">
        <v>53</v>
      </c>
      <c r="C66" s="3">
        <f t="shared" si="4"/>
        <v>19505.449924039156</v>
      </c>
      <c r="D66" s="8">
        <f t="shared" si="6"/>
        <v>76.396345535820046</v>
      </c>
      <c r="E66" s="8">
        <f t="shared" si="7"/>
        <v>2404.9538150286935</v>
      </c>
      <c r="F66" s="8">
        <f t="shared" si="2"/>
        <v>2481.3501605645133</v>
      </c>
      <c r="G66" s="8">
        <f t="shared" si="3"/>
        <v>17100.496109010463</v>
      </c>
    </row>
    <row r="67" spans="1:7" x14ac:dyDescent="0.25">
      <c r="A67" s="7">
        <f t="shared" si="5"/>
        <v>44501</v>
      </c>
      <c r="B67" s="1">
        <v>54</v>
      </c>
      <c r="C67" s="3">
        <f t="shared" si="4"/>
        <v>17100.496109010463</v>
      </c>
      <c r="D67" s="8">
        <f t="shared" si="6"/>
        <v>66.976943093624357</v>
      </c>
      <c r="E67" s="8">
        <f t="shared" si="7"/>
        <v>2414.3732174708894</v>
      </c>
      <c r="F67" s="8">
        <f t="shared" si="2"/>
        <v>2481.3501605645138</v>
      </c>
      <c r="G67" s="8">
        <f t="shared" si="3"/>
        <v>14686.122891539573</v>
      </c>
    </row>
    <row r="68" spans="1:7" x14ac:dyDescent="0.25">
      <c r="A68" s="7">
        <f t="shared" si="5"/>
        <v>44531</v>
      </c>
      <c r="B68" s="1">
        <v>55</v>
      </c>
      <c r="C68" s="3">
        <f t="shared" si="4"/>
        <v>14686.122891539573</v>
      </c>
      <c r="D68" s="8">
        <f t="shared" si="6"/>
        <v>57.520647991863363</v>
      </c>
      <c r="E68" s="8">
        <f t="shared" si="7"/>
        <v>2423.8295125726504</v>
      </c>
      <c r="F68" s="8">
        <f t="shared" si="2"/>
        <v>2481.3501605645138</v>
      </c>
      <c r="G68" s="8">
        <f t="shared" si="3"/>
        <v>12262.293378966922</v>
      </c>
    </row>
    <row r="69" spans="1:7" x14ac:dyDescent="0.25">
      <c r="A69" s="7">
        <f t="shared" si="5"/>
        <v>44562</v>
      </c>
      <c r="B69" s="1">
        <v>56</v>
      </c>
      <c r="C69" s="3">
        <f t="shared" si="4"/>
        <v>12262.293378966922</v>
      </c>
      <c r="D69" s="8">
        <f t="shared" si="6"/>
        <v>48.027315734287129</v>
      </c>
      <c r="E69" s="8">
        <f t="shared" si="7"/>
        <v>2433.3228448302261</v>
      </c>
      <c r="F69" s="8">
        <f t="shared" si="2"/>
        <v>2481.3501605645133</v>
      </c>
      <c r="G69" s="8">
        <f t="shared" si="3"/>
        <v>9828.9705341366971</v>
      </c>
    </row>
    <row r="70" spans="1:7" x14ac:dyDescent="0.25">
      <c r="A70" s="7">
        <f t="shared" si="5"/>
        <v>44593</v>
      </c>
      <c r="B70" s="1">
        <v>57</v>
      </c>
      <c r="C70" s="3">
        <f t="shared" si="4"/>
        <v>9828.9705341366971</v>
      </c>
      <c r="D70" s="8">
        <f t="shared" si="6"/>
        <v>38.496801258702085</v>
      </c>
      <c r="E70" s="8">
        <f t="shared" si="7"/>
        <v>2442.8533593058114</v>
      </c>
      <c r="F70" s="8">
        <f t="shared" si="2"/>
        <v>2481.3501605645133</v>
      </c>
      <c r="G70" s="8">
        <f t="shared" si="3"/>
        <v>7386.1171748308861</v>
      </c>
    </row>
    <row r="71" spans="1:7" x14ac:dyDescent="0.25">
      <c r="A71" s="7">
        <f t="shared" si="5"/>
        <v>44621</v>
      </c>
      <c r="B71" s="1">
        <v>58</v>
      </c>
      <c r="C71" s="3">
        <f t="shared" si="4"/>
        <v>7386.1171748308861</v>
      </c>
      <c r="D71" s="8">
        <f t="shared" si="6"/>
        <v>28.92895893475432</v>
      </c>
      <c r="E71" s="8">
        <f t="shared" si="7"/>
        <v>2452.4212016297593</v>
      </c>
      <c r="F71" s="8">
        <f t="shared" si="2"/>
        <v>2481.3501605645138</v>
      </c>
      <c r="G71" s="8">
        <f t="shared" si="3"/>
        <v>4933.6959732011273</v>
      </c>
    </row>
    <row r="72" spans="1:7" x14ac:dyDescent="0.25">
      <c r="A72" s="7">
        <f t="shared" si="5"/>
        <v>44652</v>
      </c>
      <c r="B72" s="1">
        <v>59</v>
      </c>
      <c r="C72" s="3">
        <f t="shared" si="4"/>
        <v>4933.6959732011273</v>
      </c>
      <c r="D72" s="8">
        <f t="shared" si="6"/>
        <v>19.323642561704428</v>
      </c>
      <c r="E72" s="8">
        <f t="shared" si="7"/>
        <v>2462.0265180028096</v>
      </c>
      <c r="F72" s="8">
        <f t="shared" si="2"/>
        <v>2481.3501605645138</v>
      </c>
      <c r="G72" s="8">
        <f t="shared" si="3"/>
        <v>2471.6694551983178</v>
      </c>
    </row>
    <row r="73" spans="1:7" x14ac:dyDescent="0.25">
      <c r="A73" s="7">
        <f t="shared" si="5"/>
        <v>44682</v>
      </c>
      <c r="B73" s="1">
        <v>60</v>
      </c>
      <c r="C73" s="3">
        <f t="shared" si="4"/>
        <v>2471.6694551983178</v>
      </c>
      <c r="D73" s="8">
        <f t="shared" si="6"/>
        <v>9.6807053661934237</v>
      </c>
      <c r="E73" s="8">
        <f t="shared" si="7"/>
        <v>2471.6694551983201</v>
      </c>
      <c r="F73" s="8">
        <f t="shared" si="2"/>
        <v>2481.3501605645133</v>
      </c>
      <c r="G73" s="8">
        <f t="shared" si="3"/>
        <v>0</v>
      </c>
    </row>
  </sheetData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xs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75d5ef-9f4b-4445-abe8-84a77c292844" elementFormDefault="qualified">
    <xsd:import namespace="http://schemas.microsoft.com/office/2006/documentManagement/types"/>
    <xsd:import namespace="http://schemas.microsoft.com/office/infopath/2007/PartnerControl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5282C8-B741-41A0-8B4F-B59232BE93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9F4D7C-0591-4B45-BA36-22777A6732ED}">
  <ds:schemaRefs>
    <ds:schemaRef ds:uri="9b75d5ef-9f4b-4445-abe8-84a77c292844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E26FA12-C3D1-4408-9EAB-84EE95FF30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annuiteetgraafik</vt:lpstr>
    </vt:vector>
  </TitlesOfParts>
  <Company>Riigi Kinnisvara 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Serob Asatrjan</dc:creator>
  <cp:lastModifiedBy>Kristel Kesküla</cp:lastModifiedBy>
  <dcterms:created xsi:type="dcterms:W3CDTF">2016-11-23T14:39:36Z</dcterms:created>
  <dcterms:modified xsi:type="dcterms:W3CDTF">2017-03-23T13:02:31Z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0x010100631DA7DF3856F8439F509C6DE8795A43</vt:lpwstr>
  </property>
  <property fmtid="{D5CDD505-2E9C-101B-9397-08002B2CF9AE}" pid="3" name="Kontrollitud">
    <vt:lpwstr>Kontrollimata</vt:lpwstr>
  </property>
</Properties>
</file>